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910" yWindow="450" windowWidth="7515" windowHeight="7815"/>
  </bookViews>
  <sheets>
    <sheet name="Wind Star" sheetId="34" r:id="rId1"/>
  </sheets>
  <definedNames>
    <definedName name="_lat1">#REF!</definedName>
    <definedName name="_lat2">#REF!</definedName>
    <definedName name="_lon1">#REF!</definedName>
    <definedName name="_lon2">#REF!</definedName>
    <definedName name="A4VFRLOG">#REF!</definedName>
    <definedName name="A5LOG">#REF!</definedName>
    <definedName name="AirSpeed">#REF!</definedName>
    <definedName name="Distance">#REF!</definedName>
    <definedName name="Excel_BuiltIn_Print_Area_2">"$#REF!.$B$2:$F$63"</definedName>
    <definedName name="Excel_BuiltIn_Print_Area_3">"$#REF!.$B$2:$E$55"</definedName>
    <definedName name="Excel_BuiltIn_Print_Area_4">"$#REF!.$B$2:$E$49"</definedName>
    <definedName name="Excel_BuiltIn_Print_Area_5">"$#REF!.$B$2:$E$49"</definedName>
    <definedName name="Excel_BuiltIn_Print_Area_6">"$#REF!.$B$2:$F$63"</definedName>
    <definedName name="known">#REF!</definedName>
    <definedName name="latlong">#REF!</definedName>
    <definedName name="Latlongtable">#REF!</definedName>
    <definedName name="masterdata">#REF!</definedName>
    <definedName name="_xlnm.Print_Area" localSheetId="0">'Wind Star'!$B$2:$V$25</definedName>
    <definedName name="Takeofftime">#REF!</definedName>
    <definedName name="WAYPOINTS">#REF!</definedName>
    <definedName name="WindAngle">#REF!</definedName>
    <definedName name="windsaloft">#REF!</definedName>
    <definedName name="WindSpeed">#REF!</definedName>
  </definedNames>
  <calcPr calcId="125725"/>
</workbook>
</file>

<file path=xl/calcChain.xml><?xml version="1.0" encoding="utf-8"?>
<calcChain xmlns="http://schemas.openxmlformats.org/spreadsheetml/2006/main">
  <c r="G21" i="34"/>
  <c r="G20"/>
  <c r="F20" s="1"/>
  <c r="G8"/>
  <c r="F8" s="1"/>
  <c r="G9"/>
  <c r="F15"/>
  <c r="F14"/>
  <c r="E14" s="1"/>
  <c r="L24"/>
  <c r="L23"/>
  <c r="K23" s="1"/>
  <c r="R21"/>
  <c r="R9"/>
  <c r="R8"/>
  <c r="Q8" s="1"/>
  <c r="R20"/>
  <c r="Q20" s="1"/>
  <c r="L5"/>
  <c r="K5" s="1"/>
  <c r="T15"/>
  <c r="T14"/>
  <c r="S14" s="1"/>
  <c r="L6"/>
</calcChain>
</file>

<file path=xl/sharedStrings.xml><?xml version="1.0" encoding="utf-8"?>
<sst xmlns="http://schemas.openxmlformats.org/spreadsheetml/2006/main" count="19" uniqueCount="5">
  <si>
    <t>TAS</t>
  </si>
  <si>
    <t>WCA</t>
  </si>
  <si>
    <t>GS</t>
  </si>
  <si>
    <t>WIND</t>
  </si>
  <si>
    <t>/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</si>
</sst>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9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5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4" fillId="2" borderId="5" xfId="0" applyFont="1" applyFill="1" applyBorder="1"/>
    <xf numFmtId="0" fontId="6" fillId="2" borderId="8" xfId="0" applyFont="1" applyFill="1" applyBorder="1"/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/>
    <xf numFmtId="0" fontId="4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/>
    <xf numFmtId="0" fontId="2" fillId="2" borderId="9" xfId="0" applyFont="1" applyFill="1" applyBorder="1" applyProtection="1">
      <protection locked="0"/>
    </xf>
    <xf numFmtId="0" fontId="1" fillId="2" borderId="3" xfId="0" applyFont="1" applyFill="1" applyBorder="1"/>
    <xf numFmtId="0" fontId="0" fillId="2" borderId="4" xfId="0" applyFill="1" applyBorder="1"/>
    <xf numFmtId="0" fontId="2" fillId="2" borderId="4" xfId="0" applyFont="1" applyFill="1" applyBorder="1" applyProtection="1">
      <protection locked="0"/>
    </xf>
    <xf numFmtId="0" fontId="0" fillId="2" borderId="6" xfId="0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118666</xdr:colOff>
      <xdr:row>14</xdr:row>
      <xdr:rowOff>219075</xdr:rowOff>
    </xdr:from>
    <xdr:to>
      <xdr:col>11</xdr:col>
      <xdr:colOff>119460</xdr:colOff>
      <xdr:row>22</xdr:row>
      <xdr:rowOff>29369</xdr:rowOff>
    </xdr:to>
    <xdr:cxnSp macro="">
      <xdr:nvCxnSpPr>
        <xdr:cNvPr id="19" name="Straight Arrow Connector 18"/>
        <xdr:cNvCxnSpPr/>
      </xdr:nvCxnSpPr>
      <xdr:spPr>
        <a:xfrm rot="16200000" flipH="1" flipV="1">
          <a:off x="2766616" y="3676650"/>
          <a:ext cx="1372394" cy="794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248887</xdr:colOff>
      <xdr:row>9</xdr:row>
      <xdr:rowOff>681</xdr:rowOff>
    </xdr:from>
    <xdr:to>
      <xdr:col>9</xdr:col>
      <xdr:colOff>152400</xdr:colOff>
      <xdr:row>13</xdr:row>
      <xdr:rowOff>19051</xdr:rowOff>
    </xdr:to>
    <xdr:cxnSp macro="">
      <xdr:nvCxnSpPr>
        <xdr:cNvPr id="20" name="Straight Arrow Connector 19"/>
        <xdr:cNvCxnSpPr/>
      </xdr:nvCxnSpPr>
      <xdr:spPr>
        <a:xfrm rot="10800000">
          <a:off x="2096737" y="1743756"/>
          <a:ext cx="846488" cy="808945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85726</xdr:colOff>
      <xdr:row>8</xdr:row>
      <xdr:rowOff>201263</xdr:rowOff>
    </xdr:from>
    <xdr:to>
      <xdr:col>15</xdr:col>
      <xdr:colOff>9642</xdr:colOff>
      <xdr:row>13</xdr:row>
      <xdr:rowOff>0</xdr:rowOff>
    </xdr:to>
    <xdr:cxnSp macro="">
      <xdr:nvCxnSpPr>
        <xdr:cNvPr id="22" name="Straight Arrow Connector 21"/>
        <xdr:cNvCxnSpPr/>
      </xdr:nvCxnSpPr>
      <xdr:spPr>
        <a:xfrm flipV="1">
          <a:off x="3895726" y="1715738"/>
          <a:ext cx="819266" cy="817912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</xdr:colOff>
      <xdr:row>15</xdr:row>
      <xdr:rowOff>0</xdr:rowOff>
    </xdr:from>
    <xdr:to>
      <xdr:col>14</xdr:col>
      <xdr:colOff>609155</xdr:colOff>
      <xdr:row>19</xdr:row>
      <xdr:rowOff>228717</xdr:rowOff>
    </xdr:to>
    <xdr:cxnSp macro="">
      <xdr:nvCxnSpPr>
        <xdr:cNvPr id="23" name="Straight Arrow Connector 22"/>
        <xdr:cNvCxnSpPr/>
      </xdr:nvCxnSpPr>
      <xdr:spPr>
        <a:xfrm rot="16200000" flipH="1">
          <a:off x="3828769" y="3019705"/>
          <a:ext cx="885942" cy="866331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10202</xdr:colOff>
      <xdr:row>14</xdr:row>
      <xdr:rowOff>238124</xdr:rowOff>
    </xdr:from>
    <xdr:to>
      <xdr:col>9</xdr:col>
      <xdr:colOff>304800</xdr:colOff>
      <xdr:row>20</xdr:row>
      <xdr:rowOff>28130</xdr:rowOff>
    </xdr:to>
    <xdr:cxnSp macro="">
      <xdr:nvCxnSpPr>
        <xdr:cNvPr id="24" name="Straight Arrow Connector 23"/>
        <xdr:cNvCxnSpPr/>
      </xdr:nvCxnSpPr>
      <xdr:spPr>
        <a:xfrm rot="10800000" flipV="1">
          <a:off x="2115227" y="3009899"/>
          <a:ext cx="980398" cy="923481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371475</xdr:colOff>
      <xdr:row>14</xdr:row>
      <xdr:rowOff>9525</xdr:rowOff>
    </xdr:to>
    <xdr:cxnSp macro="">
      <xdr:nvCxnSpPr>
        <xdr:cNvPr id="25" name="Straight Arrow Connector 24"/>
        <xdr:cNvCxnSpPr/>
      </xdr:nvCxnSpPr>
      <xdr:spPr>
        <a:xfrm flipV="1">
          <a:off x="4095750" y="2771775"/>
          <a:ext cx="981075" cy="9525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333376</xdr:colOff>
      <xdr:row>14</xdr:row>
      <xdr:rowOff>3968</xdr:rowOff>
    </xdr:from>
    <xdr:to>
      <xdr:col>9</xdr:col>
      <xdr:colOff>19050</xdr:colOff>
      <xdr:row>14</xdr:row>
      <xdr:rowOff>5556</xdr:rowOff>
    </xdr:to>
    <xdr:cxnSp macro="">
      <xdr:nvCxnSpPr>
        <xdr:cNvPr id="27" name="Straight Arrow Connector 26"/>
        <xdr:cNvCxnSpPr/>
      </xdr:nvCxnSpPr>
      <xdr:spPr>
        <a:xfrm rot="10800000">
          <a:off x="1828801" y="2775743"/>
          <a:ext cx="981074" cy="1588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10</xdr:row>
      <xdr:rowOff>0</xdr:rowOff>
    </xdr:from>
    <xdr:to>
      <xdr:col>14</xdr:col>
      <xdr:colOff>457201</xdr:colOff>
      <xdr:row>11</xdr:row>
      <xdr:rowOff>142875</xdr:rowOff>
    </xdr:to>
    <xdr:sp macro="" textlink="">
      <xdr:nvSpPr>
        <xdr:cNvPr id="6" name="TextBox 5"/>
        <xdr:cNvSpPr txBox="1"/>
      </xdr:nvSpPr>
      <xdr:spPr>
        <a:xfrm>
          <a:off x="5133975" y="2905125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045°</a:t>
          </a:r>
        </a:p>
      </xdr:txBody>
    </xdr:sp>
    <xdr:clientData/>
  </xdr:twoCellAnchor>
  <xdr:twoCellAnchor>
    <xdr:from>
      <xdr:col>14</xdr:col>
      <xdr:colOff>266700</xdr:colOff>
      <xdr:row>13</xdr:row>
      <xdr:rowOff>95250</xdr:rowOff>
    </xdr:from>
    <xdr:to>
      <xdr:col>15</xdr:col>
      <xdr:colOff>180976</xdr:colOff>
      <xdr:row>14</xdr:row>
      <xdr:rowOff>161925</xdr:rowOff>
    </xdr:to>
    <xdr:sp macro="" textlink="">
      <xdr:nvSpPr>
        <xdr:cNvPr id="7" name="TextBox 6"/>
        <xdr:cNvSpPr txBox="1"/>
      </xdr:nvSpPr>
      <xdr:spPr>
        <a:xfrm>
          <a:off x="5467350" y="3562350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090°</a:t>
          </a:r>
        </a:p>
      </xdr:txBody>
    </xdr:sp>
    <xdr:clientData/>
  </xdr:twoCellAnchor>
  <xdr:twoCellAnchor>
    <xdr:from>
      <xdr:col>14</xdr:col>
      <xdr:colOff>19050</xdr:colOff>
      <xdr:row>17</xdr:row>
      <xdr:rowOff>95250</xdr:rowOff>
    </xdr:from>
    <xdr:to>
      <xdr:col>14</xdr:col>
      <xdr:colOff>542926</xdr:colOff>
      <xdr:row>19</xdr:row>
      <xdr:rowOff>66675</xdr:rowOff>
    </xdr:to>
    <xdr:sp macro="" textlink="">
      <xdr:nvSpPr>
        <xdr:cNvPr id="8" name="TextBox 7"/>
        <xdr:cNvSpPr txBox="1"/>
      </xdr:nvSpPr>
      <xdr:spPr>
        <a:xfrm>
          <a:off x="4019550" y="4438650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135°</a:t>
          </a:r>
        </a:p>
      </xdr:txBody>
    </xdr:sp>
    <xdr:clientData/>
  </xdr:twoCellAnchor>
  <xdr:twoCellAnchor>
    <xdr:from>
      <xdr:col>10</xdr:col>
      <xdr:colOff>57150</xdr:colOff>
      <xdr:row>19</xdr:row>
      <xdr:rowOff>76200</xdr:rowOff>
    </xdr:from>
    <xdr:to>
      <xdr:col>12</xdr:col>
      <xdr:colOff>1</xdr:colOff>
      <xdr:row>20</xdr:row>
      <xdr:rowOff>142875</xdr:rowOff>
    </xdr:to>
    <xdr:sp macro="" textlink="">
      <xdr:nvSpPr>
        <xdr:cNvPr id="9" name="TextBox 8"/>
        <xdr:cNvSpPr txBox="1"/>
      </xdr:nvSpPr>
      <xdr:spPr>
        <a:xfrm>
          <a:off x="3105150" y="4752975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180°</a:t>
          </a:r>
        </a:p>
      </xdr:txBody>
    </xdr:sp>
    <xdr:clientData/>
  </xdr:twoCellAnchor>
  <xdr:twoCellAnchor>
    <xdr:from>
      <xdr:col>8</xdr:col>
      <xdr:colOff>85725</xdr:colOff>
      <xdr:row>17</xdr:row>
      <xdr:rowOff>47625</xdr:rowOff>
    </xdr:from>
    <xdr:to>
      <xdr:col>9</xdr:col>
      <xdr:colOff>1</xdr:colOff>
      <xdr:row>19</xdr:row>
      <xdr:rowOff>19050</xdr:rowOff>
    </xdr:to>
    <xdr:sp macro="" textlink="">
      <xdr:nvSpPr>
        <xdr:cNvPr id="10" name="TextBox 9"/>
        <xdr:cNvSpPr txBox="1"/>
      </xdr:nvSpPr>
      <xdr:spPr>
        <a:xfrm>
          <a:off x="2171700" y="4391025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225°</a:t>
          </a:r>
        </a:p>
      </xdr:txBody>
    </xdr:sp>
    <xdr:clientData/>
  </xdr:twoCellAnchor>
  <xdr:twoCellAnchor>
    <xdr:from>
      <xdr:col>7</xdr:col>
      <xdr:colOff>152400</xdr:colOff>
      <xdr:row>13</xdr:row>
      <xdr:rowOff>95250</xdr:rowOff>
    </xdr:from>
    <xdr:to>
      <xdr:col>8</xdr:col>
      <xdr:colOff>438151</xdr:colOff>
      <xdr:row>14</xdr:row>
      <xdr:rowOff>161925</xdr:rowOff>
    </xdr:to>
    <xdr:sp macro="" textlink="">
      <xdr:nvSpPr>
        <xdr:cNvPr id="11" name="TextBox 10"/>
        <xdr:cNvSpPr txBox="1"/>
      </xdr:nvSpPr>
      <xdr:spPr>
        <a:xfrm>
          <a:off x="2000250" y="3638550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270°</a:t>
          </a:r>
        </a:p>
      </xdr:txBody>
    </xdr:sp>
    <xdr:clientData/>
  </xdr:twoCellAnchor>
  <xdr:twoCellAnchor>
    <xdr:from>
      <xdr:col>8</xdr:col>
      <xdr:colOff>66675</xdr:colOff>
      <xdr:row>9</xdr:row>
      <xdr:rowOff>161925</xdr:rowOff>
    </xdr:from>
    <xdr:to>
      <xdr:col>8</xdr:col>
      <xdr:colOff>590551</xdr:colOff>
      <xdr:row>11</xdr:row>
      <xdr:rowOff>76200</xdr:rowOff>
    </xdr:to>
    <xdr:sp macro="" textlink="">
      <xdr:nvSpPr>
        <xdr:cNvPr id="12" name="TextBox 11"/>
        <xdr:cNvSpPr txBox="1"/>
      </xdr:nvSpPr>
      <xdr:spPr>
        <a:xfrm>
          <a:off x="2152650" y="2914650"/>
          <a:ext cx="523876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315°</a:t>
          </a:r>
        </a:p>
      </xdr:txBody>
    </xdr:sp>
    <xdr:clientData/>
  </xdr:twoCellAnchor>
  <xdr:twoCellAnchor>
    <xdr:from>
      <xdr:col>11</xdr:col>
      <xdr:colOff>118665</xdr:colOff>
      <xdr:row>6</xdr:row>
      <xdr:rowOff>28575</xdr:rowOff>
    </xdr:from>
    <xdr:to>
      <xdr:col>11</xdr:col>
      <xdr:colOff>119459</xdr:colOff>
      <xdr:row>13</xdr:row>
      <xdr:rowOff>794</xdr:rowOff>
    </xdr:to>
    <xdr:cxnSp macro="">
      <xdr:nvCxnSpPr>
        <xdr:cNvPr id="14" name="Straight Arrow Connector 13"/>
        <xdr:cNvCxnSpPr/>
      </xdr:nvCxnSpPr>
      <xdr:spPr>
        <a:xfrm rot="5400000" flipH="1" flipV="1">
          <a:off x="2766615" y="1847850"/>
          <a:ext cx="1372394" cy="794"/>
        </a:xfrm>
        <a:prstGeom prst="straightConnector1">
          <a:avLst/>
        </a:prstGeom>
        <a:ln w="412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</xdr:row>
      <xdr:rowOff>28575</xdr:rowOff>
    </xdr:from>
    <xdr:to>
      <xdr:col>12</xdr:col>
      <xdr:colOff>1</xdr:colOff>
      <xdr:row>9</xdr:row>
      <xdr:rowOff>95250</xdr:rowOff>
    </xdr:to>
    <xdr:sp macro="" textlink="">
      <xdr:nvSpPr>
        <xdr:cNvPr id="2" name="TextBox 1"/>
        <xdr:cNvSpPr txBox="1"/>
      </xdr:nvSpPr>
      <xdr:spPr>
        <a:xfrm>
          <a:off x="3105150" y="2552700"/>
          <a:ext cx="523876" cy="2952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/>
            <a:t>000°</a:t>
          </a:r>
        </a:p>
      </xdr:txBody>
    </xdr:sp>
    <xdr:clientData/>
  </xdr:twoCellAnchor>
  <xdr:twoCellAnchor>
    <xdr:from>
      <xdr:col>8</xdr:col>
      <xdr:colOff>95250</xdr:colOff>
      <xdr:row>1</xdr:row>
      <xdr:rowOff>19050</xdr:rowOff>
    </xdr:from>
    <xdr:to>
      <xdr:col>14</xdr:col>
      <xdr:colOff>542925</xdr:colOff>
      <xdr:row>4</xdr:row>
      <xdr:rowOff>76200</xdr:rowOff>
    </xdr:to>
    <xdr:sp macro="" textlink="">
      <xdr:nvSpPr>
        <xdr:cNvPr id="34" name="TextBox 33"/>
        <xdr:cNvSpPr txBox="1"/>
      </xdr:nvSpPr>
      <xdr:spPr>
        <a:xfrm>
          <a:off x="2181225" y="190500"/>
          <a:ext cx="24384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2800"/>
            <a:t>Wind Star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"/>
  <sheetViews>
    <sheetView tabSelected="1" zoomScaleNormal="100" workbookViewId="0">
      <selection activeCell="L14" sqref="L14"/>
    </sheetView>
  </sheetViews>
  <sheetFormatPr defaultRowHeight="12.75"/>
  <cols>
    <col min="1" max="1" width="2.28515625" customWidth="1"/>
    <col min="2" max="2" width="2.5703125" customWidth="1"/>
    <col min="3" max="3" width="3.28515625" customWidth="1"/>
    <col min="4" max="4" width="2.42578125" customWidth="1"/>
    <col min="5" max="5" width="2.85546875" customWidth="1"/>
    <col min="6" max="6" width="2.140625" customWidth="1"/>
    <col min="7" max="7" width="5.28515625" customWidth="1"/>
    <col min="8" max="8" width="3.85546875" customWidth="1"/>
    <col min="9" max="9" width="10.28515625" customWidth="1"/>
    <col min="10" max="10" width="5.28515625" customWidth="1"/>
    <col min="11" max="11" width="2.85546875" customWidth="1"/>
    <col min="12" max="12" width="5.85546875" customWidth="1"/>
    <col min="13" max="13" width="1.28515625" customWidth="1"/>
    <col min="14" max="14" width="4.28515625" customWidth="1"/>
    <col min="16" max="16" width="5.85546875" customWidth="1"/>
    <col min="17" max="17" width="2.42578125" customWidth="1"/>
    <col min="18" max="18" width="2.85546875" customWidth="1"/>
    <col min="19" max="19" width="2.140625" customWidth="1"/>
    <col min="20" max="21" width="3.5703125" customWidth="1"/>
    <col min="22" max="22" width="2.42578125" customWidth="1"/>
    <col min="23" max="23" width="1.85546875" customWidth="1"/>
    <col min="24" max="24" width="5.28515625" customWidth="1"/>
  </cols>
  <sheetData>
    <row r="1" spans="2:22" ht="13.5" thickBot="1"/>
    <row r="2" spans="2:2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2:2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13.5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2:22" ht="18.75" thickBot="1">
      <c r="B5" s="8"/>
      <c r="C5" s="9"/>
      <c r="D5" s="9"/>
      <c r="E5" s="9"/>
      <c r="F5" s="9"/>
      <c r="G5" s="9"/>
      <c r="H5" s="9"/>
      <c r="I5" s="9"/>
      <c r="J5" s="1" t="s">
        <v>1</v>
      </c>
      <c r="K5" s="2" t="str">
        <f>IF(L5&gt;0,"+","")</f>
        <v/>
      </c>
      <c r="L5" s="3">
        <f>IF($L$14="","",ROUND(DEGREES(ASIN((SIN(RADIANS(($L$14)-(0)))*($N$14))/($L$15))),))</f>
        <v>-2</v>
      </c>
      <c r="M5" s="3"/>
      <c r="N5" s="4"/>
      <c r="O5" s="9"/>
      <c r="P5" s="9"/>
      <c r="Q5" s="9"/>
      <c r="R5" s="9"/>
      <c r="S5" s="9"/>
      <c r="T5" s="9"/>
      <c r="U5" s="9"/>
      <c r="V5" s="10"/>
    </row>
    <row r="6" spans="2:22" ht="18.75" thickBot="1">
      <c r="B6" s="8"/>
      <c r="C6" s="9"/>
      <c r="D6" s="9"/>
      <c r="E6" s="9"/>
      <c r="F6" s="9"/>
      <c r="G6" s="9"/>
      <c r="H6" s="9"/>
      <c r="I6" s="9"/>
      <c r="J6" s="11" t="s">
        <v>2</v>
      </c>
      <c r="K6" s="12"/>
      <c r="L6" s="13">
        <f>IF($L$15&gt;0,ROUND($L$15*SQRT(1-(($N$14/$L$15)*SIN(RADIANS($L$14-0)))^2)-$N$14*COS(RADIANS($L$14-0)),),"")</f>
        <v>70</v>
      </c>
      <c r="M6" s="13"/>
      <c r="N6" s="14"/>
      <c r="O6" s="9"/>
      <c r="P6" s="9"/>
      <c r="Q6" s="9"/>
      <c r="R6" s="9"/>
      <c r="S6" s="9"/>
      <c r="T6" s="9"/>
      <c r="U6" s="9"/>
      <c r="V6" s="10"/>
    </row>
    <row r="7" spans="2:22" ht="13.5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Bot="1">
      <c r="B8" s="8"/>
      <c r="C8" s="9"/>
      <c r="D8" s="15" t="s">
        <v>1</v>
      </c>
      <c r="E8" s="16"/>
      <c r="F8" s="2" t="str">
        <f>IF(G8&gt;0,"+","")</f>
        <v>+</v>
      </c>
      <c r="G8" s="17">
        <f>IF($L$14="","",ROUND(DEGREES(ASIN((SIN(RADIANS(($L$14)-(315)))*($N$14))/($L$15))),))</f>
        <v>7</v>
      </c>
      <c r="H8" s="18"/>
      <c r="I8" s="9"/>
      <c r="J8" s="9"/>
      <c r="K8" s="9"/>
      <c r="L8" s="9"/>
      <c r="M8" s="9"/>
      <c r="N8" s="9"/>
      <c r="O8" s="9"/>
      <c r="P8" s="1" t="s">
        <v>1</v>
      </c>
      <c r="Q8" s="2" t="str">
        <f>IF(R8&gt;0,"+","")</f>
        <v/>
      </c>
      <c r="R8" s="3">
        <f>IF($L$14="","",ROUND(DEGREES(ASIN((SIN(RADIANS(($L$14)-(45)))*($N$14))/($L$15))),))</f>
        <v>-10</v>
      </c>
      <c r="S8" s="3"/>
      <c r="T8" s="4"/>
      <c r="U8" s="9"/>
      <c r="V8" s="10"/>
    </row>
    <row r="9" spans="2:22" ht="18" customHeight="1" thickBot="1">
      <c r="B9" s="8"/>
      <c r="C9" s="9"/>
      <c r="D9" s="19" t="s">
        <v>2</v>
      </c>
      <c r="E9" s="20"/>
      <c r="F9" s="12"/>
      <c r="G9" s="21">
        <f>IF($L$15&gt;0,ROUND($L$15*SQRT(1-(($N$14/$L$15)*SIN(RADIANS($L$14-315)))^2)-$N$14*COS(RADIANS($L$14-315)),),"")</f>
        <v>73</v>
      </c>
      <c r="H9" s="22"/>
      <c r="I9" s="9"/>
      <c r="J9" s="9"/>
      <c r="K9" s="9"/>
      <c r="L9" s="9"/>
      <c r="M9" s="9"/>
      <c r="N9" s="23"/>
      <c r="O9" s="9"/>
      <c r="P9" s="11" t="s">
        <v>2</v>
      </c>
      <c r="Q9" s="12"/>
      <c r="R9" s="21">
        <f>IF($L$15&gt;0,ROUND($L$15*SQRT(1-(($N$14/$L$15)*SIN(RADIANS($L$14-45)))^2)-$N$14*COS(RADIANS($L$14-45)),),"")</f>
        <v>77</v>
      </c>
      <c r="S9" s="21"/>
      <c r="T9" s="22"/>
      <c r="U9" s="9"/>
      <c r="V9" s="10"/>
    </row>
    <row r="10" spans="2:22" ht="18">
      <c r="B10" s="8"/>
      <c r="C10" s="9"/>
      <c r="D10" s="9"/>
      <c r="E10" s="9"/>
      <c r="F10" s="9"/>
      <c r="G10" s="9"/>
      <c r="H10" s="9"/>
      <c r="I10" s="9"/>
      <c r="J10" s="9"/>
      <c r="K10" s="9"/>
      <c r="L10" s="24"/>
      <c r="M10" s="9"/>
      <c r="N10" s="25"/>
      <c r="O10" s="9"/>
      <c r="P10" s="9"/>
      <c r="Q10" s="9"/>
      <c r="R10" s="9"/>
      <c r="S10" s="9"/>
      <c r="T10" s="9"/>
      <c r="U10" s="9"/>
      <c r="V10" s="10"/>
    </row>
    <row r="11" spans="2:2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2:22" ht="18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  <c r="P12" s="9"/>
      <c r="Q12" s="9"/>
      <c r="R12" s="9"/>
      <c r="S12" s="9"/>
      <c r="T12" s="9"/>
      <c r="U12" s="9"/>
      <c r="V12" s="10"/>
    </row>
    <row r="13" spans="2:22" ht="13.5" thickBo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2:22" ht="18.75" thickBot="1">
      <c r="B14" s="8"/>
      <c r="C14" s="15" t="s">
        <v>1</v>
      </c>
      <c r="D14" s="16"/>
      <c r="E14" s="2" t="str">
        <f>IF(F14&gt;0,"+","")</f>
        <v>+</v>
      </c>
      <c r="F14" s="17">
        <f>IF($L$14="","",ROUND(DEGREES(ASIN((SIN(RADIANS(($L$14)-(270)))*($N$14))/($L$15))),))</f>
        <v>13</v>
      </c>
      <c r="G14" s="18"/>
      <c r="H14" s="9"/>
      <c r="I14" s="9"/>
      <c r="J14" s="26" t="s">
        <v>3</v>
      </c>
      <c r="K14" s="6"/>
      <c r="L14" s="27">
        <v>350</v>
      </c>
      <c r="M14" s="28" t="s">
        <v>4</v>
      </c>
      <c r="N14" s="29">
        <v>20</v>
      </c>
      <c r="O14" s="9"/>
      <c r="P14" s="9"/>
      <c r="Q14" s="15" t="s">
        <v>1</v>
      </c>
      <c r="R14" s="16"/>
      <c r="S14" s="2" t="str">
        <f>IF(T14&gt;0,"+","")</f>
        <v/>
      </c>
      <c r="T14" s="17">
        <f>IF($L$14="","",ROUND(DEGREES(ASIN((SIN(RADIANS(($L$14)-(90)))*($N$14))/($L$15))),))</f>
        <v>-13</v>
      </c>
      <c r="U14" s="18"/>
      <c r="V14" s="10"/>
    </row>
    <row r="15" spans="2:22" ht="18.75" thickBot="1">
      <c r="B15" s="8"/>
      <c r="C15" s="19" t="s">
        <v>2</v>
      </c>
      <c r="D15" s="20"/>
      <c r="E15" s="12"/>
      <c r="F15" s="21">
        <f>IF($L$15&gt;0,ROUND($L$15*SQRT(1-(($N$14/$L$15)*SIN(RADIANS($L$14-270)))^2)-$N$14*COS(RADIANS($L$14-270)),),"")</f>
        <v>84</v>
      </c>
      <c r="G15" s="22"/>
      <c r="H15" s="9"/>
      <c r="I15" s="9"/>
      <c r="J15" s="30" t="s">
        <v>0</v>
      </c>
      <c r="K15" s="31"/>
      <c r="L15" s="32">
        <v>90</v>
      </c>
      <c r="M15" s="31"/>
      <c r="N15" s="33"/>
      <c r="O15" s="9"/>
      <c r="P15" s="24"/>
      <c r="Q15" s="19" t="s">
        <v>2</v>
      </c>
      <c r="R15" s="20"/>
      <c r="S15" s="12"/>
      <c r="T15" s="21">
        <f>IF($L$15&gt;0,ROUND($L$15*SQRT(1-(($N$14/$L$15)*SIN(RADIANS($L$14-90)))^2)-$N$14*COS(RADIANS($L$14-90)),),"")</f>
        <v>91</v>
      </c>
      <c r="U15" s="22"/>
      <c r="V15" s="10"/>
    </row>
    <row r="16" spans="2:22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2:22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3.5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2:22" ht="18.75" thickBot="1">
      <c r="B20" s="8"/>
      <c r="C20" s="9"/>
      <c r="D20" s="15" t="s">
        <v>1</v>
      </c>
      <c r="E20" s="16"/>
      <c r="F20" s="2" t="str">
        <f>IF(G20&gt;0,"+","")</f>
        <v>+</v>
      </c>
      <c r="G20" s="17">
        <f>IF($L$14="","",ROUND(DEGREES(ASIN((SIN(RADIANS(($L$14)-(225)))*($N$14))/($L$15))),))</f>
        <v>10</v>
      </c>
      <c r="H20" s="18"/>
      <c r="I20" s="9"/>
      <c r="J20" s="9"/>
      <c r="K20" s="9"/>
      <c r="L20" s="9"/>
      <c r="M20" s="9"/>
      <c r="N20" s="9"/>
      <c r="O20" s="9"/>
      <c r="P20" s="1" t="s">
        <v>1</v>
      </c>
      <c r="Q20" s="2" t="str">
        <f>IF(R20&gt;0,"+","")</f>
        <v/>
      </c>
      <c r="R20" s="3">
        <f>IF($L$14="","",ROUND(DEGREES(ASIN((SIN(RADIANS(($L$14)-(135)))*($N$14))/($L$15))),))</f>
        <v>-7</v>
      </c>
      <c r="S20" s="3"/>
      <c r="T20" s="4"/>
      <c r="U20" s="9"/>
      <c r="V20" s="10"/>
    </row>
    <row r="21" spans="2:22" ht="18.75" thickBot="1">
      <c r="B21" s="8"/>
      <c r="C21" s="9"/>
      <c r="D21" s="19" t="s">
        <v>2</v>
      </c>
      <c r="E21" s="20"/>
      <c r="F21" s="12"/>
      <c r="G21" s="21">
        <f>IF($L$15&gt;0,ROUND($L$15*SQRT(1-(($N$14/$L$15)*SIN(RADIANS($L$14-225)))^2)-$N$14*COS(RADIANS($L$14-225)),),"")</f>
        <v>100</v>
      </c>
      <c r="H21" s="22"/>
      <c r="I21" s="9"/>
      <c r="J21" s="9"/>
      <c r="K21" s="9"/>
      <c r="L21" s="9"/>
      <c r="M21" s="9"/>
      <c r="N21" s="9"/>
      <c r="O21" s="9"/>
      <c r="P21" s="11" t="s">
        <v>2</v>
      </c>
      <c r="Q21" s="12"/>
      <c r="R21" s="21">
        <f>IF($L$15&gt;0,ROUND($L$15*SQRT(1-(($N$14/$L$15)*SIN(RADIANS($L$14-135)))^2)-$N$14*COS(RADIANS($L$14-135)),),"")</f>
        <v>106</v>
      </c>
      <c r="S21" s="21"/>
      <c r="T21" s="22"/>
      <c r="U21" s="9"/>
      <c r="V21" s="10"/>
    </row>
    <row r="22" spans="2:22" ht="15" customHeight="1" thickBo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</row>
    <row r="23" spans="2:22" ht="18.75" thickBot="1">
      <c r="B23" s="8"/>
      <c r="C23" s="9"/>
      <c r="D23" s="9"/>
      <c r="E23" s="9"/>
      <c r="F23" s="9"/>
      <c r="G23" s="9"/>
      <c r="H23" s="9"/>
      <c r="I23" s="9"/>
      <c r="J23" s="1" t="s">
        <v>1</v>
      </c>
      <c r="K23" s="2" t="str">
        <f>IF(L23&gt;0,"+","")</f>
        <v>+</v>
      </c>
      <c r="L23" s="3">
        <f>IF($L$14="","",ROUND(DEGREES(ASIN((SIN(RADIANS(($L$14)-(180)))*($N$14))/($L$15))),))</f>
        <v>2</v>
      </c>
      <c r="M23" s="3"/>
      <c r="N23" s="4"/>
      <c r="O23" s="9"/>
      <c r="P23" s="9"/>
      <c r="Q23" s="9"/>
      <c r="R23" s="9"/>
      <c r="S23" s="9"/>
      <c r="T23" s="9"/>
      <c r="U23" s="9"/>
      <c r="V23" s="10"/>
    </row>
    <row r="24" spans="2:22" ht="18.75" thickBot="1">
      <c r="B24" s="8"/>
      <c r="C24" s="9"/>
      <c r="D24" s="9"/>
      <c r="E24" s="9"/>
      <c r="F24" s="9"/>
      <c r="G24" s="9"/>
      <c r="H24" s="9"/>
      <c r="I24" s="9"/>
      <c r="J24" s="11" t="s">
        <v>2</v>
      </c>
      <c r="K24" s="12"/>
      <c r="L24" s="13">
        <f>IF($L$15&gt;0,ROUND($L$15*SQRT(1-(($N$14/$L$15)*SIN(RADIANS($L$14-180)))^2)-$N$14*COS(RADIANS($L$14-180)),),"")</f>
        <v>110</v>
      </c>
      <c r="M24" s="13"/>
      <c r="N24" s="14"/>
      <c r="O24" s="9"/>
      <c r="P24" s="9"/>
      <c r="Q24" s="9"/>
      <c r="R24" s="9"/>
      <c r="S24" s="9"/>
      <c r="T24" s="9"/>
      <c r="U24" s="9"/>
      <c r="V24" s="10"/>
    </row>
    <row r="25" spans="2:22" ht="13.5" thickBot="1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3"/>
    </row>
  </sheetData>
  <sheetProtection sheet="1" objects="1" scenarios="1" selectLockedCells="1"/>
  <mergeCells count="24">
    <mergeCell ref="L5:N5"/>
    <mergeCell ref="L6:N6"/>
    <mergeCell ref="R8:T8"/>
    <mergeCell ref="R9:T9"/>
    <mergeCell ref="R21:T21"/>
    <mergeCell ref="L23:N23"/>
    <mergeCell ref="L24:N24"/>
    <mergeCell ref="T14:U14"/>
    <mergeCell ref="T15:U15"/>
    <mergeCell ref="Q14:R14"/>
    <mergeCell ref="Q15:R15"/>
    <mergeCell ref="D8:E8"/>
    <mergeCell ref="G8:H8"/>
    <mergeCell ref="D9:E9"/>
    <mergeCell ref="G9:H9"/>
    <mergeCell ref="R20:T20"/>
    <mergeCell ref="D20:E20"/>
    <mergeCell ref="G20:H20"/>
    <mergeCell ref="D21:E21"/>
    <mergeCell ref="G21:H21"/>
    <mergeCell ref="C14:D14"/>
    <mergeCell ref="F14:G14"/>
    <mergeCell ref="C15:D15"/>
    <mergeCell ref="F15:G1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Wind Star</vt:lpstr>
      <vt:lpstr>'Wind Star'!Print_Area</vt:lpstr>
    </vt:vector>
  </TitlesOfParts>
  <Company>Kimberly-Clark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Champion</dc:creator>
  <cp:lastModifiedBy>Richard</cp:lastModifiedBy>
  <cp:lastPrinted>2011-07-23T09:30:25Z</cp:lastPrinted>
  <dcterms:created xsi:type="dcterms:W3CDTF">2003-08-04T12:02:39Z</dcterms:created>
  <dcterms:modified xsi:type="dcterms:W3CDTF">2011-07-23T09:30:45Z</dcterms:modified>
</cp:coreProperties>
</file>